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1"/>
  </bookViews>
  <sheets>
    <sheet name="функ.клас" sheetId="1" r:id="rId1"/>
    <sheet name="єк.клас." sheetId="2" r:id="rId2"/>
  </sheets>
  <definedNames>
    <definedName name="_xlnm.Print_Area" localSheetId="1">'єк.клас.'!$A$1:$H$50</definedName>
    <definedName name="_xlnm.Print_Area" localSheetId="0">'функ.клас'!$A$1:$G$61</definedName>
  </definedNames>
  <calcPr fullCalcOnLoad="1"/>
</workbook>
</file>

<file path=xl/sharedStrings.xml><?xml version="1.0" encoding="utf-8"?>
<sst xmlns="http://schemas.openxmlformats.org/spreadsheetml/2006/main" count="121" uniqueCount="113">
  <si>
    <t>Видатки на відрядження</t>
  </si>
  <si>
    <t>Оплата теплопостачання</t>
  </si>
  <si>
    <t>Оплата електроенергії</t>
  </si>
  <si>
    <t>Оплата природного газу</t>
  </si>
  <si>
    <t>Капітальні видатки</t>
  </si>
  <si>
    <t>Капітальні трансферти</t>
  </si>
  <si>
    <t>Всього видатків</t>
  </si>
  <si>
    <t>Освіта</t>
  </si>
  <si>
    <t>Разом видатків</t>
  </si>
  <si>
    <t>Оплата водопостачання і водовідведення</t>
  </si>
  <si>
    <t>Оплата комунальних послуг та енергоносіїв</t>
  </si>
  <si>
    <t>Найменування видатків</t>
  </si>
  <si>
    <t>Поточні видатки</t>
  </si>
  <si>
    <t>Трансферти населенню</t>
  </si>
  <si>
    <t>Придбання основного капіталу</t>
  </si>
  <si>
    <t>Капітальний ремонт</t>
  </si>
  <si>
    <t>Реконструкція та реставрація</t>
  </si>
  <si>
    <t xml:space="preserve">             грн.</t>
  </si>
  <si>
    <t xml:space="preserve">   Код</t>
  </si>
  <si>
    <t xml:space="preserve">          ВИДАТКИ</t>
  </si>
  <si>
    <t>Державне управління</t>
  </si>
  <si>
    <t>Соціальний захист та соціальне збезпечення</t>
  </si>
  <si>
    <t>Придбання товарів і послуг</t>
  </si>
  <si>
    <t>Культура і містецтво</t>
  </si>
  <si>
    <t>Оплата послуг (крім комунальних) </t>
  </si>
  <si>
    <t>Видатки, не віднесені до основних груп</t>
  </si>
  <si>
    <t>КЕКВ 2012р.</t>
  </si>
  <si>
    <t>Інші  поточні видатки</t>
  </si>
  <si>
    <t>Поточні трансферти органам державного управління інших рівнів</t>
  </si>
  <si>
    <t>Окремі заходи по реалізації державних (регіональних) програм, не віднесені до заходів розвитку</t>
  </si>
  <si>
    <t>Поточні трансферти</t>
  </si>
  <si>
    <t xml:space="preserve">КЕКВ     </t>
  </si>
  <si>
    <t>Субсидії та поточні трансферти підприємствам (установам, організаціям)</t>
  </si>
  <si>
    <t>0100</t>
  </si>
  <si>
    <t xml:space="preserve">Оплата праці 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</si>
  <si>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</si>
  <si>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</si>
  <si>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</si>
  <si>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</si>
  <si>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Дослідження і розробки, окремі заходи розвитку по реалізації державних (регіональних) програм</t>
  </si>
  <si>
    <t>Капітальне будівництво (придбання)</t>
  </si>
  <si>
    <t>Дослідження і розробки, окремі заходи по реалізації державних (регіональних) програм</t>
  </si>
  <si>
    <t>у %% до</t>
  </si>
  <si>
    <t>Оплата праці і нарахування на заробітну плату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</si>
  <si>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</si>
  <si>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Охорона здоров`я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</si>
  <si>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</si>
  <si>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Перевищення доходів над видатками</t>
  </si>
  <si>
    <t>БАЛАНС</t>
  </si>
  <si>
    <t>Аналіз</t>
  </si>
  <si>
    <t xml:space="preserve"> грн.</t>
  </si>
  <si>
    <t>Кредитування</t>
  </si>
  <si>
    <t>Надання інших внутрішніх кредитів</t>
  </si>
  <si>
    <t>Повернення інших внутрішніх кредитів</t>
  </si>
  <si>
    <t>Придбання обладнання і предметів довгострокового користування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</si>
  <si>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</si>
  <si>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</si>
  <si>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Забезпечення діяльності бібліотек</t>
  </si>
  <si>
    <t>Забезпечення діяльності музеїв i виставок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</si>
  <si>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</si>
  <si>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</si>
  <si>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культури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</si>
  <si>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</si>
  <si>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                                                                   АНАЛІЗ</t>
  </si>
  <si>
    <t xml:space="preserve"> видатків спеціального фонду Кремінського районного бюджету за функціональною класифікацією </t>
  </si>
  <si>
    <t xml:space="preserve"> видатків спеціального фонду Кремінського районного бюджету за економічною класифікацією </t>
  </si>
  <si>
    <t>0150</t>
  </si>
  <si>
    <t>Забезпечення діяльності інших закладів у сфері соціального захисту і соціального забезпечення</t>
  </si>
  <si>
    <t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t>
  </si>
  <si>
    <t>Реалізація проектів в рамках Надзвичайної кредитної програми для відновлення України</t>
  </si>
  <si>
    <t>Економічна діяльність</t>
  </si>
  <si>
    <t>Міжбюджетні трансферти</t>
  </si>
  <si>
    <t>Забезпечення діяльності палаців i будинків культури, клубів, центрів дозвілля та iнших клубних закладів</t>
  </si>
  <si>
    <t>Надання реабілітаційних послуг особам з інвалідністю та дітям з інвалідністю</t>
  </si>
  <si>
    <t>відповідного періоду минулого року</t>
  </si>
  <si>
    <t>Затверджено на 2020 рік з урахуванням внесених змін</t>
  </si>
  <si>
    <t>затвердженого на  2020 рік з урахуванням внесених змін</t>
  </si>
  <si>
    <t>7321</t>
  </si>
  <si>
    <t>7322</t>
  </si>
  <si>
    <t>7324</t>
  </si>
  <si>
    <t>7330</t>
  </si>
  <si>
    <t>7361</t>
  </si>
  <si>
    <t>7366</t>
  </si>
  <si>
    <t>Будівництво інших об`єктів комунальної власності</t>
  </si>
  <si>
    <t>Інші субвенції з місцевого бюджету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</si>
  <si>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</si>
  <si>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Оплата інших енергоносіїв та інших комунальних послуг</t>
  </si>
  <si>
    <t>Забезпечення діяльності інших закладів у сфері освіти</t>
  </si>
  <si>
    <t>Фінансова підтримка засобів масової інформації</t>
  </si>
  <si>
    <t>В.о. начальника фінансового управління</t>
  </si>
  <si>
    <t>Наталія КЛЄСОВА</t>
  </si>
  <si>
    <t>Фiзична культура i спорт</t>
  </si>
  <si>
    <t>Утримання та навчально-тренувальна робота комунальних дитячо-юнацьких спортивних шкіл</t>
  </si>
  <si>
    <t>Будівництво об`єктів житлово-комунального господарства</t>
  </si>
  <si>
    <t>Виконання інвестиційних проектів в рамках здійснення заходів щодо соціально-економічного розвитку окремих територій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</si>
  <si>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</si>
  <si>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 xml:space="preserve">за 9 місяців 2020 року </t>
  </si>
  <si>
    <t>за 9 місяців 2020 року</t>
  </si>
  <si>
    <t>Виконано за        9 місяців                     2019 року</t>
  </si>
  <si>
    <t>Виконано за         9 місяців                       2020 року</t>
  </si>
  <si>
    <t>Надання позашкільної освіти закладами позашкільної освіти, заходи із позашкільної роботи з дітьми</t>
  </si>
  <si>
    <t>Надання дошкільної освіти</t>
  </si>
  <si>
    <t>Надання спеціальної освіти мистецькими школами</t>
  </si>
  <si>
    <t>Методичне забезпечення діяльності закладів освіти</t>
  </si>
  <si>
    <t>Утримання та забезпечення діяльності центрів соціальних служб для сім`ї, дітей та молоді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</si>
  <si>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</si>
  <si>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Внески до статутного капіталу суб`єктів господарювання</t>
  </si>
  <si>
    <t>Виконано за         9 місяців                    2019 року</t>
  </si>
  <si>
    <t>Виконано за         9 місяців                  2020 року</t>
  </si>
  <si>
    <t>Заходи із запобігання та ліквідації надзвичайних ситуацій та наслідків стихійного лиха</t>
  </si>
  <si>
    <t>Житлово-комунальне господарство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</si>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</sst>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0.0"/>
    <numFmt numFmtId="203" formatCode="0.000000000"/>
    <numFmt numFmtId="204" formatCode="[$-422]d\ mmmm\ yyyy&quot; р.&quot;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59"/>
      <name val="Times New Roman"/>
      <family val="1"/>
    </font>
    <font>
      <b/>
      <sz val="12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202" fontId="9" fillId="0" borderId="10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1" fontId="8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202" fontId="12" fillId="0" borderId="0" xfId="0" applyNumberFormat="1" applyFont="1" applyBorder="1" applyAlignment="1">
      <alignment horizontal="center"/>
    </xf>
    <xf numFmtId="202" fontId="9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55" applyFont="1" applyFill="1" applyBorder="1" applyAlignment="1">
      <alignment horizontal="left" vertical="center" wrapText="1"/>
      <protection/>
    </xf>
    <xf numFmtId="0" fontId="9" fillId="0" borderId="10" xfId="55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/>
    </xf>
    <xf numFmtId="0" fontId="9" fillId="0" borderId="21" xfId="0" applyFont="1" applyBorder="1" applyAlignment="1">
      <alignment horizontal="center"/>
    </xf>
    <xf numFmtId="0" fontId="9" fillId="0" borderId="10" xfId="0" applyFont="1" applyBorder="1" applyAlignment="1">
      <alignment/>
    </xf>
    <xf numFmtId="3" fontId="9" fillId="0" borderId="10" xfId="0" applyNumberFormat="1" applyFont="1" applyFill="1" applyBorder="1" applyAlignment="1">
      <alignment horizontal="center" vertical="center"/>
    </xf>
    <xf numFmtId="209" fontId="9" fillId="0" borderId="11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209" fontId="8" fillId="0" borderId="1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9" fillId="0" borderId="21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8" fillId="0" borderId="21" xfId="0" applyFont="1" applyBorder="1" applyAlignment="1">
      <alignment horizontal="center" vertical="center"/>
    </xf>
    <xf numFmtId="0" fontId="8" fillId="0" borderId="10" xfId="54" applyFont="1" applyBorder="1" applyAlignment="1">
      <alignment wrapText="1"/>
      <protection/>
    </xf>
    <xf numFmtId="0" fontId="11" fillId="0" borderId="10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3" fontId="9" fillId="0" borderId="23" xfId="0" applyNumberFormat="1" applyFont="1" applyFill="1" applyBorder="1" applyAlignment="1">
      <alignment horizontal="center" vertical="center"/>
    </xf>
    <xf numFmtId="209" fontId="9" fillId="0" borderId="22" xfId="0" applyNumberFormat="1" applyFont="1" applyBorder="1" applyAlignment="1">
      <alignment horizontal="center" vertical="center"/>
    </xf>
    <xf numFmtId="209" fontId="9" fillId="0" borderId="24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2" fillId="33" borderId="10" xfId="53" applyFont="1" applyFill="1" applyBorder="1" applyAlignment="1">
      <alignment wrapText="1"/>
      <protection/>
    </xf>
    <xf numFmtId="0" fontId="8" fillId="0" borderId="0" xfId="0" applyFont="1" applyAlignment="1">
      <alignment horizontal="center"/>
    </xf>
    <xf numFmtId="49" fontId="9" fillId="0" borderId="21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2" fillId="33" borderId="21" xfId="53" applyFont="1" applyFill="1" applyBorder="1" applyAlignment="1" quotePrefix="1">
      <alignment horizontal="center" wrapText="1"/>
      <protection/>
    </xf>
    <xf numFmtId="0" fontId="12" fillId="0" borderId="10" xfId="0" applyFont="1" applyFill="1" applyBorder="1" applyAlignment="1">
      <alignment horizontal="left" vertical="center"/>
    </xf>
    <xf numFmtId="202" fontId="12" fillId="0" borderId="10" xfId="0" applyNumberFormat="1" applyFont="1" applyBorder="1" applyAlignment="1">
      <alignment horizontal="center"/>
    </xf>
    <xf numFmtId="202" fontId="12" fillId="0" borderId="11" xfId="0" applyNumberFormat="1" applyFont="1" applyBorder="1" applyAlignment="1">
      <alignment horizontal="center"/>
    </xf>
    <xf numFmtId="202" fontId="14" fillId="0" borderId="0" xfId="0" applyNumberFormat="1" applyFont="1" applyAlignment="1">
      <alignment horizontal="center"/>
    </xf>
    <xf numFmtId="3" fontId="12" fillId="33" borderId="10" xfId="0" applyNumberFormat="1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center" vertical="center"/>
    </xf>
    <xf numFmtId="202" fontId="12" fillId="0" borderId="20" xfId="0" applyNumberFormat="1" applyFont="1" applyFill="1" applyBorder="1" applyAlignment="1">
      <alignment horizontal="center"/>
    </xf>
    <xf numFmtId="202" fontId="12" fillId="0" borderId="26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3" fontId="8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2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3" fontId="9" fillId="33" borderId="10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left" wrapText="1"/>
    </xf>
    <xf numFmtId="3" fontId="8" fillId="33" borderId="10" xfId="0" applyNumberFormat="1" applyFont="1" applyFill="1" applyBorder="1" applyAlignment="1">
      <alignment horizontal="center" wrapText="1"/>
    </xf>
    <xf numFmtId="3" fontId="8" fillId="33" borderId="28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 horizontal="center" vertical="center"/>
    </xf>
    <xf numFmtId="3" fontId="9" fillId="33" borderId="23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3" fontId="9" fillId="33" borderId="10" xfId="0" applyNumberFormat="1" applyFont="1" applyFill="1" applyBorder="1" applyAlignment="1">
      <alignment horizontal="center" wrapText="1"/>
    </xf>
    <xf numFmtId="3" fontId="12" fillId="33" borderId="10" xfId="0" applyNumberFormat="1" applyFont="1" applyFill="1" applyBorder="1" applyAlignment="1">
      <alignment horizontal="center" wrapText="1"/>
    </xf>
    <xf numFmtId="1" fontId="12" fillId="33" borderId="0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1" fontId="15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8" fillId="33" borderId="2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3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3" fontId="12" fillId="33" borderId="20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єк.клас." xfId="54"/>
    <cellStyle name="Обычный_функ.кла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view="pageBreakPreview" zoomScale="80" zoomScaleNormal="70" zoomScaleSheetLayoutView="80" zoomScalePageLayoutView="0" workbookViewId="0" topLeftCell="A1">
      <pane ySplit="10" topLeftCell="A32" activePane="bottomLeft" state="frozen"/>
      <selection pane="topLeft" activeCell="A1" sqref="A1"/>
      <selection pane="bottomLeft" activeCell="E48" activeCellId="1" sqref="E53 E48"/>
    </sheetView>
  </sheetViews>
  <sheetFormatPr defaultColWidth="9.00390625" defaultRowHeight="12.75"/>
  <cols>
    <col min="1" max="1" width="7.125" style="75" customWidth="1"/>
    <col min="2" max="2" width="65.625" style="3" customWidth="1"/>
    <col min="3" max="5" width="13.00390625" style="123" customWidth="1"/>
    <col min="6" max="6" width="11.625" style="3" customWidth="1"/>
    <col min="7" max="7" width="12.00390625" style="3" customWidth="1"/>
    <col min="8" max="16384" width="9.125" style="3" customWidth="1"/>
  </cols>
  <sheetData>
    <row r="1" spans="1:8" ht="21" customHeight="1">
      <c r="A1" s="73" t="s">
        <v>63</v>
      </c>
      <c r="B1" s="136" t="s">
        <v>49</v>
      </c>
      <c r="C1" s="136"/>
      <c r="D1" s="136"/>
      <c r="E1" s="136"/>
      <c r="F1" s="136"/>
      <c r="G1" s="35"/>
      <c r="H1" s="35"/>
    </row>
    <row r="2" spans="1:8" ht="21" customHeight="1">
      <c r="A2" s="138" t="s">
        <v>64</v>
      </c>
      <c r="B2" s="138"/>
      <c r="C2" s="138"/>
      <c r="D2" s="138"/>
      <c r="E2" s="138"/>
      <c r="F2" s="138"/>
      <c r="G2" s="138"/>
      <c r="H2" s="1"/>
    </row>
    <row r="3" spans="1:8" ht="21" customHeight="1">
      <c r="A3" s="10"/>
      <c r="B3" s="138" t="s">
        <v>97</v>
      </c>
      <c r="C3" s="138"/>
      <c r="D3" s="138"/>
      <c r="E3" s="138"/>
      <c r="F3" s="138"/>
      <c r="G3" s="10"/>
      <c r="H3" s="1"/>
    </row>
    <row r="4" spans="2:7" ht="19.5" thickBot="1">
      <c r="B4" s="137"/>
      <c r="C4" s="137"/>
      <c r="D4" s="137"/>
      <c r="E4" s="137"/>
      <c r="F4" s="137"/>
      <c r="G4" s="3" t="s">
        <v>17</v>
      </c>
    </row>
    <row r="5" spans="1:9" ht="12.75" customHeight="1">
      <c r="A5" s="128" t="s">
        <v>18</v>
      </c>
      <c r="B5" s="130" t="s">
        <v>19</v>
      </c>
      <c r="C5" s="132" t="s">
        <v>98</v>
      </c>
      <c r="D5" s="132" t="s">
        <v>75</v>
      </c>
      <c r="E5" s="132" t="s">
        <v>99</v>
      </c>
      <c r="F5" s="130" t="s">
        <v>42</v>
      </c>
      <c r="G5" s="134"/>
      <c r="H5" s="6"/>
      <c r="I5" s="6"/>
    </row>
    <row r="6" spans="1:9" ht="15" customHeight="1">
      <c r="A6" s="129"/>
      <c r="B6" s="131"/>
      <c r="C6" s="133"/>
      <c r="D6" s="133"/>
      <c r="E6" s="133"/>
      <c r="F6" s="131" t="s">
        <v>74</v>
      </c>
      <c r="G6" s="135" t="s">
        <v>76</v>
      </c>
      <c r="H6" s="6"/>
      <c r="I6" s="6"/>
    </row>
    <row r="7" spans="1:9" ht="12.75">
      <c r="A7" s="129"/>
      <c r="B7" s="131"/>
      <c r="C7" s="133"/>
      <c r="D7" s="133"/>
      <c r="E7" s="133"/>
      <c r="F7" s="131"/>
      <c r="G7" s="135"/>
      <c r="H7" s="6"/>
      <c r="I7" s="6"/>
    </row>
    <row r="8" spans="1:9" ht="12.75">
      <c r="A8" s="129"/>
      <c r="B8" s="131"/>
      <c r="C8" s="133"/>
      <c r="D8" s="133"/>
      <c r="E8" s="133"/>
      <c r="F8" s="131"/>
      <c r="G8" s="135"/>
      <c r="H8" s="6"/>
      <c r="I8" s="6"/>
    </row>
    <row r="9" spans="1:9" ht="12.75">
      <c r="A9" s="129"/>
      <c r="B9" s="131"/>
      <c r="C9" s="133"/>
      <c r="D9" s="133"/>
      <c r="E9" s="133"/>
      <c r="F9" s="131"/>
      <c r="G9" s="135"/>
      <c r="H9" s="6"/>
      <c r="I9" s="6"/>
    </row>
    <row r="10" spans="1:9" ht="12.75">
      <c r="A10" s="129"/>
      <c r="B10" s="131"/>
      <c r="C10" s="133"/>
      <c r="D10" s="133"/>
      <c r="E10" s="133"/>
      <c r="F10" s="131"/>
      <c r="G10" s="135"/>
      <c r="H10" s="6"/>
      <c r="I10" s="6"/>
    </row>
    <row r="11" spans="1:7" ht="12" customHeight="1">
      <c r="A11" s="53">
        <v>1</v>
      </c>
      <c r="B11" s="81" t="s">
        <v>49</v>
      </c>
      <c r="C11" s="115">
        <v>3</v>
      </c>
      <c r="D11" s="115">
        <v>4</v>
      </c>
      <c r="E11" s="115">
        <v>5</v>
      </c>
      <c r="F11" s="81">
        <v>6</v>
      </c>
      <c r="G11" s="82">
        <v>7</v>
      </c>
    </row>
    <row r="12" spans="1:7" ht="12.75">
      <c r="A12" s="76" t="s">
        <v>33</v>
      </c>
      <c r="B12" s="36" t="s">
        <v>20</v>
      </c>
      <c r="C12" s="116">
        <f>C13</f>
        <v>626024</v>
      </c>
      <c r="D12" s="116">
        <f>D13</f>
        <v>0</v>
      </c>
      <c r="E12" s="116">
        <f>E13</f>
        <v>0</v>
      </c>
      <c r="F12" s="7">
        <f aca="true" t="shared" si="0" ref="F12:F56">E12/C12*100</f>
        <v>0</v>
      </c>
      <c r="G12" s="15">
        <v>0</v>
      </c>
    </row>
    <row r="13" spans="1:7" ht="41.25" customHeight="1">
      <c r="A13" s="77" t="s">
        <v>66</v>
      </c>
      <c r="B13" s="37" t="s">
        <v>44</v>
      </c>
      <c r="C13" s="108">
        <v>626024</v>
      </c>
      <c r="D13" s="108">
        <v>0</v>
      </c>
      <c r="E13" s="108">
        <v>0</v>
      </c>
      <c r="F13" s="7">
        <f t="shared" si="0"/>
        <v>0</v>
      </c>
      <c r="G13" s="15">
        <v>0</v>
      </c>
    </row>
    <row r="14" spans="1:7" ht="12.75">
      <c r="A14" s="59">
        <v>1000</v>
      </c>
      <c r="B14" s="38" t="s">
        <v>7</v>
      </c>
      <c r="C14" s="116">
        <f>C16+C18+C15+C20+C19</f>
        <v>18807710</v>
      </c>
      <c r="D14" s="116">
        <f>SUM(D15:D20)</f>
        <v>7710803.32</v>
      </c>
      <c r="E14" s="116">
        <f>SUM(E15:E20)</f>
        <v>2185519.7800000003</v>
      </c>
      <c r="F14" s="7">
        <f t="shared" si="0"/>
        <v>11.620339637308318</v>
      </c>
      <c r="G14" s="15">
        <f aca="true" t="shared" si="1" ref="G12:G56">E14/D14*100</f>
        <v>28.343606875969446</v>
      </c>
    </row>
    <row r="15" spans="1:7" ht="12.75">
      <c r="A15" s="63">
        <v>1010</v>
      </c>
      <c r="B15" s="39" t="s">
        <v>101</v>
      </c>
      <c r="C15" s="108">
        <v>2625403</v>
      </c>
      <c r="D15" s="108">
        <v>2038312</v>
      </c>
      <c r="E15" s="108">
        <v>586355.55</v>
      </c>
      <c r="F15" s="7">
        <f t="shared" si="0"/>
        <v>22.33392549639046</v>
      </c>
      <c r="G15" s="15">
        <f t="shared" si="1"/>
        <v>28.76672217010939</v>
      </c>
    </row>
    <row r="16" spans="1:7" ht="28.5" customHeight="1">
      <c r="A16" s="63">
        <v>1020</v>
      </c>
      <c r="B16" s="39" t="s">
        <v>85</v>
      </c>
      <c r="C16" s="104">
        <v>15093023</v>
      </c>
      <c r="D16" s="104">
        <v>5173672</v>
      </c>
      <c r="E16" s="104">
        <v>1216389.47</v>
      </c>
      <c r="F16" s="7">
        <f t="shared" si="0"/>
        <v>8.059283219802952</v>
      </c>
      <c r="G16" s="15">
        <f t="shared" si="1"/>
        <v>23.511143922537027</v>
      </c>
    </row>
    <row r="17" spans="1:7" ht="25.5">
      <c r="A17" s="63">
        <v>1090</v>
      </c>
      <c r="B17" s="39" t="s">
        <v>100</v>
      </c>
      <c r="C17" s="104">
        <v>0</v>
      </c>
      <c r="D17" s="104">
        <v>74193</v>
      </c>
      <c r="E17" s="104">
        <v>0</v>
      </c>
      <c r="F17" s="7">
        <v>0</v>
      </c>
      <c r="G17" s="15">
        <f t="shared" si="1"/>
        <v>0</v>
      </c>
    </row>
    <row r="18" spans="1:7" ht="17.25" customHeight="1">
      <c r="A18" s="63">
        <v>1100</v>
      </c>
      <c r="B18" s="37" t="s">
        <v>102</v>
      </c>
      <c r="C18" s="108">
        <v>338077</v>
      </c>
      <c r="D18" s="108">
        <v>328376.32</v>
      </c>
      <c r="E18" s="108">
        <v>286524.76</v>
      </c>
      <c r="F18" s="7">
        <f t="shared" si="0"/>
        <v>84.75133179719413</v>
      </c>
      <c r="G18" s="15">
        <f t="shared" si="1"/>
        <v>87.25500060418486</v>
      </c>
    </row>
    <row r="19" spans="1:7" ht="17.25" customHeight="1">
      <c r="A19" s="63">
        <v>1150</v>
      </c>
      <c r="B19" s="37" t="s">
        <v>103</v>
      </c>
      <c r="C19" s="108">
        <v>728017</v>
      </c>
      <c r="D19" s="108"/>
      <c r="E19" s="108"/>
      <c r="F19" s="7">
        <f t="shared" si="0"/>
        <v>0</v>
      </c>
      <c r="G19" s="15">
        <v>0</v>
      </c>
    </row>
    <row r="20" spans="1:7" ht="17.25" customHeight="1">
      <c r="A20" s="63">
        <v>1161</v>
      </c>
      <c r="B20" s="37" t="s">
        <v>87</v>
      </c>
      <c r="C20" s="108">
        <v>23190</v>
      </c>
      <c r="D20" s="108">
        <v>96250</v>
      </c>
      <c r="E20" s="108">
        <v>96250</v>
      </c>
      <c r="F20" s="7">
        <f t="shared" si="0"/>
        <v>415.04959034066405</v>
      </c>
      <c r="G20" s="15">
        <f t="shared" si="1"/>
        <v>100</v>
      </c>
    </row>
    <row r="21" spans="1:7" s="5" customFormat="1" ht="12.75">
      <c r="A21" s="59">
        <v>2000</v>
      </c>
      <c r="B21" s="40" t="s">
        <v>45</v>
      </c>
      <c r="C21" s="116">
        <f>C22+C23</f>
        <v>6528355</v>
      </c>
      <c r="D21" s="116">
        <f>D22+D23</f>
        <v>5521173</v>
      </c>
      <c r="E21" s="116">
        <f>E22+E23</f>
        <v>4102047</v>
      </c>
      <c r="F21" s="7">
        <f t="shared" si="0"/>
        <v>62.83431277864025</v>
      </c>
      <c r="G21" s="15">
        <f t="shared" si="1"/>
        <v>74.29665761243128</v>
      </c>
    </row>
    <row r="22" spans="1:7" ht="15.75" customHeight="1">
      <c r="A22" s="63">
        <v>2010</v>
      </c>
      <c r="B22" s="39" t="s">
        <v>55</v>
      </c>
      <c r="C22" s="108">
        <v>6164909</v>
      </c>
      <c r="D22" s="108">
        <v>5455373</v>
      </c>
      <c r="E22" s="108">
        <v>4036250</v>
      </c>
      <c r="F22" s="7">
        <f t="shared" si="0"/>
        <v>65.47136381088512</v>
      </c>
      <c r="G22" s="15">
        <f t="shared" si="1"/>
        <v>73.98669165243147</v>
      </c>
    </row>
    <row r="23" spans="1:7" ht="25.5" customHeight="1">
      <c r="A23" s="63">
        <v>2111</v>
      </c>
      <c r="B23" s="39" t="s">
        <v>56</v>
      </c>
      <c r="C23" s="108">
        <v>363446</v>
      </c>
      <c r="D23" s="108">
        <v>65800</v>
      </c>
      <c r="E23" s="108">
        <v>65797</v>
      </c>
      <c r="F23" s="7">
        <f t="shared" si="0"/>
        <v>18.103652261959134</v>
      </c>
      <c r="G23" s="15">
        <f t="shared" si="1"/>
        <v>99.99544072948329</v>
      </c>
    </row>
    <row r="24" spans="1:7" ht="12.75">
      <c r="A24" s="59">
        <v>3000</v>
      </c>
      <c r="B24" s="38" t="s">
        <v>21</v>
      </c>
      <c r="C24" s="116">
        <f>SUM(C25:C28)</f>
        <v>165181</v>
      </c>
      <c r="D24" s="116">
        <f>SUM(D25:D28)</f>
        <v>274323.45</v>
      </c>
      <c r="E24" s="116">
        <f>SUM(E25:E28)</f>
        <v>274305.48000000004</v>
      </c>
      <c r="F24" s="7">
        <f t="shared" si="0"/>
        <v>166.06357874089636</v>
      </c>
      <c r="G24" s="15">
        <f t="shared" si="1"/>
        <v>99.9934493387277</v>
      </c>
    </row>
    <row r="25" spans="1:9" ht="39" customHeight="1">
      <c r="A25" s="63">
        <v>3104</v>
      </c>
      <c r="B25" s="41" t="s">
        <v>46</v>
      </c>
      <c r="C25" s="104">
        <v>19449</v>
      </c>
      <c r="D25" s="104">
        <v>230970</v>
      </c>
      <c r="E25" s="104">
        <v>230962.64</v>
      </c>
      <c r="F25" s="7">
        <f t="shared" si="0"/>
        <v>1187.5296416268188</v>
      </c>
      <c r="G25" s="15">
        <f t="shared" si="1"/>
        <v>99.99681343897477</v>
      </c>
      <c r="I25" s="9"/>
    </row>
    <row r="26" spans="1:7" ht="26.25" customHeight="1">
      <c r="A26" s="63">
        <v>3105</v>
      </c>
      <c r="B26" s="39" t="s">
        <v>73</v>
      </c>
      <c r="C26" s="104">
        <v>135295</v>
      </c>
      <c r="D26" s="104">
        <v>23500</v>
      </c>
      <c r="E26" s="104">
        <v>23489.39</v>
      </c>
      <c r="F26" s="7">
        <f t="shared" si="0"/>
        <v>17.361609815588157</v>
      </c>
      <c r="G26" s="15">
        <f t="shared" si="1"/>
        <v>99.95485106382979</v>
      </c>
    </row>
    <row r="27" spans="1:7" ht="26.25" customHeight="1">
      <c r="A27" s="63">
        <v>3121</v>
      </c>
      <c r="B27" s="39" t="s">
        <v>104</v>
      </c>
      <c r="C27" s="104">
        <v>0</v>
      </c>
      <c r="D27" s="104">
        <v>19853.45</v>
      </c>
      <c r="E27" s="104">
        <v>19853.45</v>
      </c>
      <c r="F27" s="7">
        <v>0</v>
      </c>
      <c r="G27" s="15">
        <f t="shared" si="1"/>
        <v>100</v>
      </c>
    </row>
    <row r="28" spans="1:7" ht="30" customHeight="1">
      <c r="A28" s="63">
        <v>3241</v>
      </c>
      <c r="B28" s="39" t="s">
        <v>67</v>
      </c>
      <c r="C28" s="108">
        <v>10437</v>
      </c>
      <c r="D28" s="108">
        <v>0</v>
      </c>
      <c r="E28" s="108">
        <v>0</v>
      </c>
      <c r="F28" s="7">
        <f t="shared" si="0"/>
        <v>0</v>
      </c>
      <c r="G28" s="15">
        <v>0</v>
      </c>
    </row>
    <row r="29" spans="1:7" ht="12.75">
      <c r="A29" s="59">
        <v>4000</v>
      </c>
      <c r="B29" s="38" t="s">
        <v>23</v>
      </c>
      <c r="C29" s="116">
        <f>SUM(C30:C32)</f>
        <v>2008011</v>
      </c>
      <c r="D29" s="116">
        <f>SUM(D30:D32)</f>
        <v>546188.76</v>
      </c>
      <c r="E29" s="116">
        <f>SUM(E30:E32)</f>
        <v>430447.62</v>
      </c>
      <c r="F29" s="7">
        <f t="shared" si="0"/>
        <v>21.436517031032203</v>
      </c>
      <c r="G29" s="15">
        <f t="shared" si="1"/>
        <v>78.80931493354055</v>
      </c>
    </row>
    <row r="30" spans="1:7" ht="12.75">
      <c r="A30" s="63">
        <v>4030</v>
      </c>
      <c r="B30" s="37" t="s">
        <v>57</v>
      </c>
      <c r="C30" s="108">
        <v>177381</v>
      </c>
      <c r="D30" s="108">
        <v>394595.76</v>
      </c>
      <c r="E30" s="108">
        <v>358616.34</v>
      </c>
      <c r="F30" s="7">
        <f t="shared" si="0"/>
        <v>202.172915926734</v>
      </c>
      <c r="G30" s="15">
        <f t="shared" si="1"/>
        <v>90.8819547376789</v>
      </c>
    </row>
    <row r="31" spans="1:7" ht="12.75">
      <c r="A31" s="63">
        <v>4040</v>
      </c>
      <c r="B31" s="37" t="s">
        <v>58</v>
      </c>
      <c r="C31" s="108">
        <v>30949</v>
      </c>
      <c r="D31" s="108">
        <v>4116</v>
      </c>
      <c r="E31" s="108"/>
      <c r="F31" s="7">
        <f t="shared" si="0"/>
        <v>0</v>
      </c>
      <c r="G31" s="15">
        <f t="shared" si="1"/>
        <v>0</v>
      </c>
    </row>
    <row r="32" spans="1:7" ht="25.5">
      <c r="A32" s="63">
        <v>4060</v>
      </c>
      <c r="B32" s="37" t="s">
        <v>72</v>
      </c>
      <c r="C32" s="108">
        <v>1799681</v>
      </c>
      <c r="D32" s="108">
        <v>147477</v>
      </c>
      <c r="E32" s="108">
        <v>71831.28</v>
      </c>
      <c r="F32" s="7">
        <f t="shared" si="0"/>
        <v>3.991334019751278</v>
      </c>
      <c r="G32" s="15">
        <f t="shared" si="1"/>
        <v>48.70676783498444</v>
      </c>
    </row>
    <row r="33" spans="1:7" ht="12.75">
      <c r="A33" s="59">
        <v>5000</v>
      </c>
      <c r="B33" s="38" t="s">
        <v>91</v>
      </c>
      <c r="C33" s="116">
        <f>C34</f>
        <v>29300</v>
      </c>
      <c r="D33" s="116">
        <f>D34</f>
        <v>0</v>
      </c>
      <c r="E33" s="116">
        <f>E34</f>
        <v>0</v>
      </c>
      <c r="F33" s="7">
        <f t="shared" si="0"/>
        <v>0</v>
      </c>
      <c r="G33" s="15">
        <v>0</v>
      </c>
    </row>
    <row r="34" spans="1:7" ht="25.5">
      <c r="A34" s="63">
        <v>5031</v>
      </c>
      <c r="B34" s="37" t="s">
        <v>92</v>
      </c>
      <c r="C34" s="108">
        <v>29300</v>
      </c>
      <c r="D34" s="108">
        <v>0</v>
      </c>
      <c r="E34" s="108">
        <v>0</v>
      </c>
      <c r="F34" s="7">
        <f t="shared" si="0"/>
        <v>0</v>
      </c>
      <c r="G34" s="15">
        <v>0</v>
      </c>
    </row>
    <row r="35" spans="1:7" s="5" customFormat="1" ht="12.75">
      <c r="A35" s="59">
        <v>6000</v>
      </c>
      <c r="B35" s="38" t="s">
        <v>110</v>
      </c>
      <c r="C35" s="116">
        <f>C36</f>
        <v>0</v>
      </c>
      <c r="D35" s="116">
        <f>D36</f>
        <v>3977920</v>
      </c>
      <c r="E35" s="116">
        <f>E36</f>
        <v>0</v>
      </c>
      <c r="F35" s="7">
        <v>0</v>
      </c>
      <c r="G35" s="15">
        <f t="shared" si="1"/>
        <v>0</v>
      </c>
    </row>
    <row r="36" spans="1:7" ht="54.75" customHeight="1">
      <c r="A36" s="63">
        <v>6083</v>
      </c>
      <c r="B36" s="37" t="s">
        <v>105</v>
      </c>
      <c r="C36" s="108">
        <v>0</v>
      </c>
      <c r="D36" s="108">
        <v>3977920</v>
      </c>
      <c r="E36" s="108">
        <v>0</v>
      </c>
      <c r="F36" s="7">
        <v>0</v>
      </c>
      <c r="G36" s="15">
        <f t="shared" si="1"/>
        <v>0</v>
      </c>
    </row>
    <row r="37" spans="1:7" s="5" customFormat="1" ht="12.75">
      <c r="A37" s="59">
        <v>7000</v>
      </c>
      <c r="B37" s="42" t="s">
        <v>70</v>
      </c>
      <c r="C37" s="116">
        <f>C38+C39+C42+C43+C44+C45</f>
        <v>6050557.2</v>
      </c>
      <c r="D37" s="116">
        <f>SUM(D39:D47)</f>
        <v>26221359</v>
      </c>
      <c r="E37" s="116">
        <f>SUM(E39:E47)</f>
        <v>15343609.489999998</v>
      </c>
      <c r="F37" s="7">
        <f t="shared" si="0"/>
        <v>253.59002456831576</v>
      </c>
      <c r="G37" s="15">
        <f t="shared" si="1"/>
        <v>58.51569131104149</v>
      </c>
    </row>
    <row r="38" spans="1:7" s="5" customFormat="1" ht="12.75">
      <c r="A38" s="63">
        <v>7310</v>
      </c>
      <c r="B38" s="41" t="s">
        <v>93</v>
      </c>
      <c r="C38" s="108">
        <v>574943</v>
      </c>
      <c r="D38" s="108"/>
      <c r="E38" s="108"/>
      <c r="F38" s="7">
        <f t="shared" si="0"/>
        <v>0</v>
      </c>
      <c r="G38" s="15">
        <v>0</v>
      </c>
    </row>
    <row r="39" spans="1:7" s="5" customFormat="1" ht="15" customHeight="1">
      <c r="A39" s="83" t="s">
        <v>77</v>
      </c>
      <c r="B39" s="74" t="s">
        <v>59</v>
      </c>
      <c r="C39" s="108">
        <v>2053847.6</v>
      </c>
      <c r="D39" s="108">
        <v>14856597</v>
      </c>
      <c r="E39" s="108">
        <v>10178303.48</v>
      </c>
      <c r="F39" s="7">
        <f t="shared" si="0"/>
        <v>495.57247967181206</v>
      </c>
      <c r="G39" s="15">
        <f t="shared" si="1"/>
        <v>68.51032898045226</v>
      </c>
    </row>
    <row r="40" spans="1:7" s="5" customFormat="1" ht="15" customHeight="1">
      <c r="A40" s="83" t="s">
        <v>78</v>
      </c>
      <c r="B40" s="74" t="s">
        <v>60</v>
      </c>
      <c r="C40" s="108">
        <v>0</v>
      </c>
      <c r="D40" s="108">
        <v>7658839</v>
      </c>
      <c r="E40" s="108">
        <v>3476727.38</v>
      </c>
      <c r="F40" s="7">
        <v>0</v>
      </c>
      <c r="G40" s="15">
        <f t="shared" si="1"/>
        <v>45.394966260552025</v>
      </c>
    </row>
    <row r="41" spans="1:7" s="5" customFormat="1" ht="15" customHeight="1">
      <c r="A41" s="83" t="s">
        <v>79</v>
      </c>
      <c r="B41" s="74" t="s">
        <v>61</v>
      </c>
      <c r="C41" s="108">
        <v>0</v>
      </c>
      <c r="D41" s="108">
        <v>1143792</v>
      </c>
      <c r="E41" s="108">
        <v>228236.17</v>
      </c>
      <c r="F41" s="7">
        <v>0</v>
      </c>
      <c r="G41" s="15">
        <f t="shared" si="1"/>
        <v>19.954342223061534</v>
      </c>
    </row>
    <row r="42" spans="1:7" s="5" customFormat="1" ht="15" customHeight="1">
      <c r="A42" s="83" t="s">
        <v>80</v>
      </c>
      <c r="B42" s="74" t="s">
        <v>83</v>
      </c>
      <c r="C42" s="108">
        <v>1188523.6</v>
      </c>
      <c r="D42" s="108">
        <v>1490000</v>
      </c>
      <c r="E42" s="108">
        <v>1073354.01</v>
      </c>
      <c r="F42" s="7">
        <f t="shared" si="0"/>
        <v>90.30986090642205</v>
      </c>
      <c r="G42" s="15">
        <f t="shared" si="1"/>
        <v>72.03718187919463</v>
      </c>
    </row>
    <row r="43" spans="1:7" s="5" customFormat="1" ht="25.5">
      <c r="A43" s="83" t="s">
        <v>81</v>
      </c>
      <c r="B43" s="74" t="s">
        <v>62</v>
      </c>
      <c r="C43" s="108">
        <v>1418869</v>
      </c>
      <c r="D43" s="108">
        <v>659616</v>
      </c>
      <c r="E43" s="108">
        <v>0</v>
      </c>
      <c r="F43" s="7">
        <f t="shared" si="0"/>
        <v>0</v>
      </c>
      <c r="G43" s="15">
        <f t="shared" si="1"/>
        <v>0</v>
      </c>
    </row>
    <row r="44" spans="1:7" s="5" customFormat="1" ht="27" customHeight="1">
      <c r="A44" s="83">
        <v>7363</v>
      </c>
      <c r="B44" s="74" t="s">
        <v>94</v>
      </c>
      <c r="C44" s="108">
        <v>772304</v>
      </c>
      <c r="D44" s="108">
        <v>21987</v>
      </c>
      <c r="E44" s="108">
        <v>0</v>
      </c>
      <c r="F44" s="7">
        <f t="shared" si="0"/>
        <v>0</v>
      </c>
      <c r="G44" s="15">
        <f t="shared" si="1"/>
        <v>0</v>
      </c>
    </row>
    <row r="45" spans="1:7" s="5" customFormat="1" ht="25.5">
      <c r="A45" s="83" t="s">
        <v>82</v>
      </c>
      <c r="B45" s="74" t="s">
        <v>69</v>
      </c>
      <c r="C45" s="108">
        <v>42070</v>
      </c>
      <c r="D45" s="108">
        <v>168528</v>
      </c>
      <c r="E45" s="108">
        <v>167988.45</v>
      </c>
      <c r="F45" s="7">
        <f t="shared" si="0"/>
        <v>399.30698835274546</v>
      </c>
      <c r="G45" s="15">
        <f t="shared" si="1"/>
        <v>99.67984548561664</v>
      </c>
    </row>
    <row r="46" spans="1:7" s="5" customFormat="1" ht="26.25" customHeight="1">
      <c r="A46" s="83">
        <v>7367</v>
      </c>
      <c r="B46" s="74" t="s">
        <v>95</v>
      </c>
      <c r="C46" s="108">
        <v>0</v>
      </c>
      <c r="D46" s="108">
        <v>220000</v>
      </c>
      <c r="E46" s="108">
        <v>219000</v>
      </c>
      <c r="F46" s="7">
        <v>0</v>
      </c>
      <c r="G46" s="15">
        <f t="shared" si="1"/>
        <v>99.54545454545455</v>
      </c>
    </row>
    <row r="47" spans="1:7" s="5" customFormat="1" ht="18.75" customHeight="1">
      <c r="A47" s="83">
        <v>7670</v>
      </c>
      <c r="B47" s="74" t="s">
        <v>106</v>
      </c>
      <c r="C47" s="108">
        <v>0</v>
      </c>
      <c r="D47" s="108">
        <v>2000</v>
      </c>
      <c r="E47" s="108"/>
      <c r="F47" s="7">
        <v>0</v>
      </c>
      <c r="G47" s="15">
        <f t="shared" si="1"/>
        <v>0</v>
      </c>
    </row>
    <row r="48" spans="1:7" s="5" customFormat="1" ht="12.75">
      <c r="A48" s="78">
        <v>8000</v>
      </c>
      <c r="B48" s="42" t="s">
        <v>25</v>
      </c>
      <c r="C48" s="116">
        <f>SUM(C49:C52)</f>
        <v>38470</v>
      </c>
      <c r="D48" s="116">
        <f>SUM(D49:D52)</f>
        <v>180540</v>
      </c>
      <c r="E48" s="116">
        <f>SUM(E49:E52)</f>
        <v>14999</v>
      </c>
      <c r="F48" s="7">
        <f t="shared" si="0"/>
        <v>38.98882245905901</v>
      </c>
      <c r="G48" s="15">
        <f t="shared" si="1"/>
        <v>8.30785421513238</v>
      </c>
    </row>
    <row r="49" spans="1:7" s="123" customFormat="1" ht="25.5">
      <c r="A49" s="124">
        <v>8110</v>
      </c>
      <c r="B49" s="125" t="s">
        <v>109</v>
      </c>
      <c r="C49" s="108">
        <v>82470</v>
      </c>
      <c r="D49" s="108">
        <v>0</v>
      </c>
      <c r="E49" s="108">
        <v>0</v>
      </c>
      <c r="F49" s="7">
        <f t="shared" si="0"/>
        <v>0</v>
      </c>
      <c r="G49" s="15">
        <v>0</v>
      </c>
    </row>
    <row r="50" spans="1:7" s="120" customFormat="1" ht="16.5" customHeight="1">
      <c r="A50" s="124">
        <v>8410</v>
      </c>
      <c r="B50" s="125" t="s">
        <v>88</v>
      </c>
      <c r="C50" s="108">
        <v>0</v>
      </c>
      <c r="D50" s="108">
        <v>180540</v>
      </c>
      <c r="E50" s="108">
        <v>14999</v>
      </c>
      <c r="F50" s="7">
        <v>0</v>
      </c>
      <c r="G50" s="15">
        <f t="shared" si="1"/>
        <v>8.30785421513238</v>
      </c>
    </row>
    <row r="51" spans="1:7" s="120" customFormat="1" ht="27" customHeight="1">
      <c r="A51" s="124">
        <v>8831</v>
      </c>
      <c r="B51" s="125" t="s">
        <v>111</v>
      </c>
      <c r="C51" s="108"/>
      <c r="D51" s="108">
        <v>5000</v>
      </c>
      <c r="E51" s="108"/>
      <c r="F51" s="7">
        <v>0</v>
      </c>
      <c r="G51" s="15">
        <f t="shared" si="1"/>
        <v>0</v>
      </c>
    </row>
    <row r="52" spans="1:7" s="120" customFormat="1" ht="29.25" customHeight="1">
      <c r="A52" s="124">
        <v>8832</v>
      </c>
      <c r="B52" s="125" t="s">
        <v>112</v>
      </c>
      <c r="C52" s="108">
        <v>-44000</v>
      </c>
      <c r="D52" s="108">
        <v>-5000</v>
      </c>
      <c r="E52" s="108"/>
      <c r="F52" s="7">
        <f t="shared" si="0"/>
        <v>0</v>
      </c>
      <c r="G52" s="15">
        <f t="shared" si="1"/>
        <v>0</v>
      </c>
    </row>
    <row r="53" spans="1:7" s="120" customFormat="1" ht="12.75">
      <c r="A53" s="126">
        <v>9000</v>
      </c>
      <c r="B53" s="127" t="s">
        <v>71</v>
      </c>
      <c r="C53" s="116">
        <f>C54+C55</f>
        <v>7988275</v>
      </c>
      <c r="D53" s="116">
        <f>D54+D55</f>
        <v>7192420</v>
      </c>
      <c r="E53" s="116">
        <f>E54+E55</f>
        <v>7192420</v>
      </c>
      <c r="F53" s="7">
        <f t="shared" si="0"/>
        <v>90.03721078705979</v>
      </c>
      <c r="G53" s="15">
        <f t="shared" si="1"/>
        <v>100</v>
      </c>
    </row>
    <row r="54" spans="1:7" s="120" customFormat="1" ht="40.5" customHeight="1">
      <c r="A54" s="124">
        <v>9530</v>
      </c>
      <c r="B54" s="125" t="s">
        <v>68</v>
      </c>
      <c r="C54" s="108">
        <v>1494776</v>
      </c>
      <c r="D54" s="108">
        <v>80000</v>
      </c>
      <c r="E54" s="108">
        <v>80000</v>
      </c>
      <c r="F54" s="7">
        <f t="shared" si="0"/>
        <v>5.351972469453617</v>
      </c>
      <c r="G54" s="15">
        <f t="shared" si="1"/>
        <v>100</v>
      </c>
    </row>
    <row r="55" spans="1:7" s="5" customFormat="1" ht="19.5" customHeight="1">
      <c r="A55" s="63">
        <v>9770</v>
      </c>
      <c r="B55" s="41" t="s">
        <v>84</v>
      </c>
      <c r="C55" s="108">
        <v>6493499</v>
      </c>
      <c r="D55" s="108">
        <v>7112420</v>
      </c>
      <c r="E55" s="108">
        <v>7112420</v>
      </c>
      <c r="F55" s="7">
        <f t="shared" si="0"/>
        <v>109.53139439922914</v>
      </c>
      <c r="G55" s="15">
        <f t="shared" si="1"/>
        <v>100</v>
      </c>
    </row>
    <row r="56" spans="1:7" ht="15.75">
      <c r="A56" s="63"/>
      <c r="B56" s="84" t="s">
        <v>8</v>
      </c>
      <c r="C56" s="117">
        <f>C12+C14+C21+C24+C29+C37+C48+C53+C33</f>
        <v>42241883.2</v>
      </c>
      <c r="D56" s="117">
        <f>D12+D14+D21+D24+D29+D35+D37+D48+D53</f>
        <v>51624727.53</v>
      </c>
      <c r="E56" s="117">
        <f>E12+E14+E21+E24+E29+E37+E48+E53</f>
        <v>29543348.369999997</v>
      </c>
      <c r="F56" s="7">
        <f t="shared" si="0"/>
        <v>69.93852104112631</v>
      </c>
      <c r="G56" s="15">
        <f t="shared" si="1"/>
        <v>57.227126967075726</v>
      </c>
    </row>
    <row r="57" spans="1:7" ht="17.25" customHeight="1">
      <c r="A57" s="63"/>
      <c r="B57" s="84" t="s">
        <v>47</v>
      </c>
      <c r="C57" s="88">
        <f>C58-C56</f>
        <v>-20323773.200000003</v>
      </c>
      <c r="D57" s="88">
        <f>D58-D56</f>
        <v>-39974220.53</v>
      </c>
      <c r="E57" s="88">
        <f>E58-E56</f>
        <v>-20466038.369999997</v>
      </c>
      <c r="F57" s="85"/>
      <c r="G57" s="86"/>
    </row>
    <row r="58" spans="1:7" s="4" customFormat="1" ht="17.25" customHeight="1" thickBot="1">
      <c r="A58" s="89"/>
      <c r="B58" s="43" t="s">
        <v>48</v>
      </c>
      <c r="C58" s="162">
        <v>21918110</v>
      </c>
      <c r="D58" s="162">
        <v>11650507</v>
      </c>
      <c r="E58" s="162">
        <v>9077310</v>
      </c>
      <c r="F58" s="90"/>
      <c r="G58" s="91"/>
    </row>
    <row r="59" spans="1:7" ht="17.25" customHeight="1" hidden="1">
      <c r="A59" s="79"/>
      <c r="B59" s="13"/>
      <c r="C59" s="118"/>
      <c r="D59" s="118"/>
      <c r="E59" s="118"/>
      <c r="F59" s="14"/>
      <c r="G59" s="14"/>
    </row>
    <row r="60" spans="1:7" ht="12.75">
      <c r="A60" s="79"/>
      <c r="B60" s="6"/>
      <c r="C60" s="119"/>
      <c r="D60" s="119"/>
      <c r="E60" s="119"/>
      <c r="F60" s="6"/>
      <c r="G60" s="6"/>
    </row>
    <row r="61" spans="1:7" s="5" customFormat="1" ht="15.75">
      <c r="A61" s="80"/>
      <c r="B61" s="1" t="s">
        <v>89</v>
      </c>
      <c r="C61" s="114"/>
      <c r="D61" s="114"/>
      <c r="E61" s="120"/>
      <c r="F61" s="8" t="s">
        <v>90</v>
      </c>
      <c r="G61" s="87"/>
    </row>
    <row r="63" spans="3:5" ht="12.75">
      <c r="C63" s="121"/>
      <c r="D63" s="121"/>
      <c r="E63" s="121"/>
    </row>
    <row r="65" ht="12.75">
      <c r="C65" s="122"/>
    </row>
  </sheetData>
  <sheetProtection/>
  <mergeCells count="12">
    <mergeCell ref="B1:F1"/>
    <mergeCell ref="B4:F4"/>
    <mergeCell ref="B3:F3"/>
    <mergeCell ref="C5:C10"/>
    <mergeCell ref="D5:D10"/>
    <mergeCell ref="A2:G2"/>
    <mergeCell ref="A5:A10"/>
    <mergeCell ref="B5:B10"/>
    <mergeCell ref="E5:E10"/>
    <mergeCell ref="F5:G5"/>
    <mergeCell ref="F6:F10"/>
    <mergeCell ref="G6:G10"/>
  </mergeCells>
  <printOptions/>
  <pageMargins left="1.1811023622047245" right="0.5511811023622047" top="0.984251968503937" bottom="0.984251968503937" header="0.1968503937007874" footer="0.15748031496062992"/>
  <pageSetup horizontalDpi="1200" verticalDpi="12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="75" zoomScaleNormal="75" zoomScaleSheetLayoutView="75" zoomScalePageLayoutView="0" workbookViewId="0" topLeftCell="B1">
      <pane xSplit="2" ySplit="11" topLeftCell="D12" activePane="bottomRight" state="frozen"/>
      <selection pane="topLeft" activeCell="B1" sqref="B1"/>
      <selection pane="topRight" activeCell="D1" sqref="D1"/>
      <selection pane="bottomLeft" activeCell="B12" sqref="B12"/>
      <selection pane="bottomRight" activeCell="F39" sqref="F39:F41"/>
    </sheetView>
  </sheetViews>
  <sheetFormatPr defaultColWidth="9.00390625" defaultRowHeight="12.75"/>
  <cols>
    <col min="1" max="1" width="7.875" style="1" hidden="1" customWidth="1"/>
    <col min="2" max="2" width="11.75390625" style="1" customWidth="1"/>
    <col min="3" max="3" width="52.625" style="1" customWidth="1"/>
    <col min="4" max="4" width="14.125" style="96" customWidth="1"/>
    <col min="5" max="5" width="13.75390625" style="1" customWidth="1"/>
    <col min="6" max="6" width="14.125" style="12" customWidth="1"/>
    <col min="7" max="8" width="13.75390625" style="1" customWidth="1"/>
    <col min="9" max="9" width="9.125" style="1" customWidth="1"/>
    <col min="10" max="10" width="9.875" style="1" customWidth="1"/>
    <col min="11" max="11" width="23.25390625" style="1" customWidth="1"/>
    <col min="12" max="16384" width="9.125" style="1" customWidth="1"/>
  </cols>
  <sheetData>
    <row r="1" spans="2:8" ht="18.75">
      <c r="B1" s="136" t="s">
        <v>49</v>
      </c>
      <c r="C1" s="136"/>
      <c r="D1" s="136"/>
      <c r="E1" s="136"/>
      <c r="F1" s="136"/>
      <c r="G1" s="136"/>
      <c r="H1" s="136"/>
    </row>
    <row r="2" spans="1:8" ht="18.75">
      <c r="A2" s="136" t="s">
        <v>65</v>
      </c>
      <c r="B2" s="136"/>
      <c r="C2" s="136"/>
      <c r="D2" s="136"/>
      <c r="E2" s="136"/>
      <c r="F2" s="136"/>
      <c r="G2" s="136"/>
      <c r="H2" s="136"/>
    </row>
    <row r="3" spans="3:7" ht="18.75">
      <c r="C3" s="138" t="s">
        <v>96</v>
      </c>
      <c r="D3" s="138"/>
      <c r="E3" s="138"/>
      <c r="F3" s="138"/>
      <c r="G3" s="138"/>
    </row>
    <row r="4" spans="3:8" ht="19.5" thickBot="1">
      <c r="C4" s="10"/>
      <c r="D4" s="110"/>
      <c r="E4" s="10"/>
      <c r="F4" s="11"/>
      <c r="G4" s="10"/>
      <c r="H4" s="34" t="s">
        <v>50</v>
      </c>
    </row>
    <row r="5" spans="1:8" ht="15" customHeight="1">
      <c r="A5" s="157" t="s">
        <v>26</v>
      </c>
      <c r="B5" s="142" t="s">
        <v>31</v>
      </c>
      <c r="C5" s="139" t="s">
        <v>11</v>
      </c>
      <c r="D5" s="145" t="s">
        <v>107</v>
      </c>
      <c r="E5" s="148" t="s">
        <v>75</v>
      </c>
      <c r="F5" s="148" t="s">
        <v>108</v>
      </c>
      <c r="G5" s="160" t="s">
        <v>42</v>
      </c>
      <c r="H5" s="161"/>
    </row>
    <row r="6" spans="1:8" ht="15" customHeight="1">
      <c r="A6" s="158"/>
      <c r="B6" s="143"/>
      <c r="C6" s="140"/>
      <c r="D6" s="146"/>
      <c r="E6" s="149"/>
      <c r="F6" s="149"/>
      <c r="G6" s="151" t="s">
        <v>74</v>
      </c>
      <c r="H6" s="154" t="s">
        <v>76</v>
      </c>
    </row>
    <row r="7" spans="1:8" ht="15">
      <c r="A7" s="158"/>
      <c r="B7" s="143"/>
      <c r="C7" s="140"/>
      <c r="D7" s="146"/>
      <c r="E7" s="149"/>
      <c r="F7" s="149"/>
      <c r="G7" s="152"/>
      <c r="H7" s="155"/>
    </row>
    <row r="8" spans="1:8" ht="15">
      <c r="A8" s="158"/>
      <c r="B8" s="143"/>
      <c r="C8" s="140"/>
      <c r="D8" s="146"/>
      <c r="E8" s="149"/>
      <c r="F8" s="149"/>
      <c r="G8" s="152"/>
      <c r="H8" s="155"/>
    </row>
    <row r="9" spans="1:8" ht="15">
      <c r="A9" s="158"/>
      <c r="B9" s="143"/>
      <c r="C9" s="140"/>
      <c r="D9" s="146"/>
      <c r="E9" s="149"/>
      <c r="F9" s="149"/>
      <c r="G9" s="152"/>
      <c r="H9" s="155"/>
    </row>
    <row r="10" spans="1:11" ht="15.75" thickBot="1">
      <c r="A10" s="159"/>
      <c r="B10" s="144"/>
      <c r="C10" s="141"/>
      <c r="D10" s="147"/>
      <c r="E10" s="150"/>
      <c r="F10" s="150"/>
      <c r="G10" s="153"/>
      <c r="H10" s="156"/>
      <c r="K10" s="72"/>
    </row>
    <row r="11" spans="1:8" ht="12" customHeight="1">
      <c r="A11" s="16">
        <v>1</v>
      </c>
      <c r="B11" s="30">
        <v>1</v>
      </c>
      <c r="C11" s="31">
        <v>2</v>
      </c>
      <c r="D11" s="111">
        <v>3</v>
      </c>
      <c r="E11" s="31">
        <v>4</v>
      </c>
      <c r="F11" s="32">
        <v>5</v>
      </c>
      <c r="G11" s="31">
        <v>6</v>
      </c>
      <c r="H11" s="33">
        <v>7</v>
      </c>
    </row>
    <row r="12" spans="1:8" ht="15">
      <c r="A12" s="17">
        <v>1000</v>
      </c>
      <c r="B12" s="44">
        <v>2000</v>
      </c>
      <c r="C12" s="45" t="s">
        <v>12</v>
      </c>
      <c r="D12" s="101">
        <f>D13+D16+D31+D35</f>
        <v>2526862.2</v>
      </c>
      <c r="E12" s="46">
        <f>E13+E16+E31+E35</f>
        <v>3073384.45</v>
      </c>
      <c r="F12" s="46">
        <f>F13+F16+F31+F35</f>
        <v>1216829.41</v>
      </c>
      <c r="G12" s="52">
        <f aca="true" t="shared" si="0" ref="G12:G45">F12/D12*100</f>
        <v>48.155748659345164</v>
      </c>
      <c r="H12" s="47">
        <f>F12/E12*100</f>
        <v>39.59248931580947</v>
      </c>
    </row>
    <row r="13" spans="1:8" s="2" customFormat="1" ht="14.25">
      <c r="A13" s="17">
        <v>1100</v>
      </c>
      <c r="B13" s="44">
        <v>2100</v>
      </c>
      <c r="C13" s="45" t="s">
        <v>43</v>
      </c>
      <c r="D13" s="101">
        <f>D14+D15</f>
        <v>754741</v>
      </c>
      <c r="E13" s="46">
        <f>E14+E15</f>
        <v>372443</v>
      </c>
      <c r="F13" s="46">
        <f>F14+F15</f>
        <v>295443.87</v>
      </c>
      <c r="G13" s="52">
        <f t="shared" si="0"/>
        <v>39.14506698324326</v>
      </c>
      <c r="H13" s="47">
        <f aca="true" t="shared" si="1" ref="H13:H45">F13/E13*100</f>
        <v>79.32592906834066</v>
      </c>
    </row>
    <row r="14" spans="1:8" ht="15">
      <c r="A14" s="18">
        <v>1110</v>
      </c>
      <c r="B14" s="48">
        <v>2110</v>
      </c>
      <c r="C14" s="49" t="s">
        <v>34</v>
      </c>
      <c r="D14" s="95">
        <v>615477</v>
      </c>
      <c r="E14" s="51">
        <v>305281</v>
      </c>
      <c r="F14" s="50">
        <v>260159</v>
      </c>
      <c r="G14" s="52">
        <f t="shared" si="0"/>
        <v>42.26949179254464</v>
      </c>
      <c r="H14" s="47">
        <f t="shared" si="1"/>
        <v>85.21951906604079</v>
      </c>
    </row>
    <row r="15" spans="1:8" ht="15">
      <c r="A15" s="19">
        <v>1120</v>
      </c>
      <c r="B15" s="53">
        <v>2120</v>
      </c>
      <c r="C15" s="54" t="s">
        <v>35</v>
      </c>
      <c r="D15" s="95">
        <v>139264</v>
      </c>
      <c r="E15" s="51">
        <v>67162</v>
      </c>
      <c r="F15" s="50">
        <v>35284.87</v>
      </c>
      <c r="G15" s="52">
        <f t="shared" si="0"/>
        <v>25.33667710248162</v>
      </c>
      <c r="H15" s="47">
        <f t="shared" si="1"/>
        <v>52.536955421220334</v>
      </c>
    </row>
    <row r="16" spans="1:8" ht="15">
      <c r="A16" s="20">
        <v>1130</v>
      </c>
      <c r="B16" s="55">
        <v>2200</v>
      </c>
      <c r="C16" s="56" t="s">
        <v>22</v>
      </c>
      <c r="D16" s="101">
        <f>D17+D18+D19+D20+D21+D22+D28</f>
        <v>1749031.2</v>
      </c>
      <c r="E16" s="46">
        <f>E17+E18+E19+E20+E21+E22+E28</f>
        <v>2698771.45</v>
      </c>
      <c r="F16" s="46">
        <f>F17+F18+F19+F20+F21+F22+F28</f>
        <v>920174.2999999999</v>
      </c>
      <c r="G16" s="52">
        <f t="shared" si="0"/>
        <v>52.610513751841594</v>
      </c>
      <c r="H16" s="47">
        <f t="shared" si="1"/>
        <v>34.09604396104012</v>
      </c>
    </row>
    <row r="17" spans="1:8" ht="15.75" customHeight="1">
      <c r="A17" s="21">
        <v>1131</v>
      </c>
      <c r="B17" s="53">
        <v>2210</v>
      </c>
      <c r="C17" s="57" t="s">
        <v>36</v>
      </c>
      <c r="D17" s="95">
        <v>270490.6</v>
      </c>
      <c r="E17" s="51">
        <v>103146.45</v>
      </c>
      <c r="F17" s="50">
        <v>82890.95</v>
      </c>
      <c r="G17" s="52">
        <f t="shared" si="0"/>
        <v>30.644669352650332</v>
      </c>
      <c r="H17" s="47">
        <f t="shared" si="1"/>
        <v>80.36238765367106</v>
      </c>
    </row>
    <row r="18" spans="1:8" ht="15">
      <c r="A18" s="21">
        <v>1132</v>
      </c>
      <c r="B18" s="53">
        <v>2220</v>
      </c>
      <c r="C18" s="54" t="s">
        <v>37</v>
      </c>
      <c r="D18" s="95">
        <v>354644.6</v>
      </c>
      <c r="E18" s="51">
        <v>0</v>
      </c>
      <c r="F18" s="50">
        <v>0</v>
      </c>
      <c r="G18" s="52">
        <f t="shared" si="0"/>
        <v>0</v>
      </c>
      <c r="H18" s="47">
        <v>0</v>
      </c>
    </row>
    <row r="19" spans="1:8" ht="15">
      <c r="A19" s="21">
        <v>1133</v>
      </c>
      <c r="B19" s="53">
        <v>2230</v>
      </c>
      <c r="C19" s="54" t="s">
        <v>38</v>
      </c>
      <c r="D19" s="95">
        <v>1076047</v>
      </c>
      <c r="E19" s="51">
        <v>2550621</v>
      </c>
      <c r="F19" s="50">
        <v>835881.19</v>
      </c>
      <c r="G19" s="52">
        <f t="shared" si="0"/>
        <v>77.680732347193</v>
      </c>
      <c r="H19" s="47">
        <f t="shared" si="1"/>
        <v>32.771673643399</v>
      </c>
    </row>
    <row r="20" spans="1:8" ht="15">
      <c r="A20" s="21">
        <v>1134</v>
      </c>
      <c r="B20" s="53">
        <v>2240</v>
      </c>
      <c r="C20" s="58" t="s">
        <v>24</v>
      </c>
      <c r="D20" s="95">
        <v>27641</v>
      </c>
      <c r="E20" s="51">
        <v>9195</v>
      </c>
      <c r="F20" s="50">
        <v>679</v>
      </c>
      <c r="G20" s="52">
        <f t="shared" si="0"/>
        <v>2.4564957852465543</v>
      </c>
      <c r="H20" s="47">
        <f t="shared" si="1"/>
        <v>7.384448069603044</v>
      </c>
    </row>
    <row r="21" spans="1:8" ht="15" customHeight="1" hidden="1">
      <c r="A21" s="21">
        <v>1140</v>
      </c>
      <c r="B21" s="53">
        <v>2250</v>
      </c>
      <c r="C21" s="54" t="s">
        <v>0</v>
      </c>
      <c r="D21" s="95">
        <v>0</v>
      </c>
      <c r="E21" s="51">
        <v>0</v>
      </c>
      <c r="F21" s="51">
        <v>0</v>
      </c>
      <c r="G21" s="52" t="e">
        <f t="shared" si="0"/>
        <v>#DIV/0!</v>
      </c>
      <c r="H21" s="47" t="e">
        <f t="shared" si="1"/>
        <v>#DIV/0!</v>
      </c>
    </row>
    <row r="22" spans="1:8" s="2" customFormat="1" ht="14.25">
      <c r="A22" s="22">
        <v>1160</v>
      </c>
      <c r="B22" s="59">
        <v>2270</v>
      </c>
      <c r="C22" s="56" t="s">
        <v>10</v>
      </c>
      <c r="D22" s="112">
        <f>SUM(D23:D26)</f>
        <v>18208</v>
      </c>
      <c r="E22" s="60">
        <f>SUM(E23:E27)</f>
        <v>35809</v>
      </c>
      <c r="F22" s="60">
        <f>SUM(F23:F27)</f>
        <v>723.16</v>
      </c>
      <c r="G22" s="52">
        <f t="shared" si="0"/>
        <v>3.971660808435852</v>
      </c>
      <c r="H22" s="47">
        <f t="shared" si="1"/>
        <v>2.0194923064034183</v>
      </c>
    </row>
    <row r="23" spans="1:8" ht="15">
      <c r="A23" s="21">
        <v>1161</v>
      </c>
      <c r="B23" s="53">
        <v>2271</v>
      </c>
      <c r="C23" s="54" t="s">
        <v>1</v>
      </c>
      <c r="D23" s="95">
        <v>10973</v>
      </c>
      <c r="E23" s="51">
        <v>2234</v>
      </c>
      <c r="F23" s="51">
        <v>0</v>
      </c>
      <c r="G23" s="52">
        <f t="shared" si="0"/>
        <v>0</v>
      </c>
      <c r="H23" s="47">
        <f t="shared" si="1"/>
        <v>0</v>
      </c>
    </row>
    <row r="24" spans="1:8" ht="15">
      <c r="A24" s="18">
        <v>1162</v>
      </c>
      <c r="B24" s="48">
        <v>2272</v>
      </c>
      <c r="C24" s="61" t="s">
        <v>9</v>
      </c>
      <c r="D24" s="95">
        <v>0</v>
      </c>
      <c r="E24" s="51">
        <v>1235</v>
      </c>
      <c r="F24" s="51">
        <v>0</v>
      </c>
      <c r="G24" s="52">
        <v>0</v>
      </c>
      <c r="H24" s="47">
        <f t="shared" si="1"/>
        <v>0</v>
      </c>
    </row>
    <row r="25" spans="1:8" ht="15">
      <c r="A25" s="21">
        <v>1163</v>
      </c>
      <c r="B25" s="53">
        <v>2273</v>
      </c>
      <c r="C25" s="54" t="s">
        <v>2</v>
      </c>
      <c r="D25" s="95">
        <v>7235</v>
      </c>
      <c r="E25" s="51">
        <v>25019</v>
      </c>
      <c r="F25" s="51">
        <v>723.16</v>
      </c>
      <c r="G25" s="52">
        <f t="shared" si="0"/>
        <v>9.995300621976503</v>
      </c>
      <c r="H25" s="47">
        <f t="shared" si="1"/>
        <v>2.8904432631200287</v>
      </c>
    </row>
    <row r="26" spans="1:8" ht="15">
      <c r="A26" s="21">
        <v>1164</v>
      </c>
      <c r="B26" s="53">
        <v>2274</v>
      </c>
      <c r="C26" s="54" t="s">
        <v>3</v>
      </c>
      <c r="D26" s="95">
        <v>0</v>
      </c>
      <c r="E26" s="51">
        <v>4777</v>
      </c>
      <c r="F26" s="51">
        <v>0</v>
      </c>
      <c r="G26" s="52">
        <v>0</v>
      </c>
      <c r="H26" s="47">
        <f t="shared" si="1"/>
        <v>0</v>
      </c>
    </row>
    <row r="27" spans="1:8" ht="15">
      <c r="A27" s="24"/>
      <c r="B27" s="53">
        <v>2275</v>
      </c>
      <c r="C27" s="54" t="s">
        <v>86</v>
      </c>
      <c r="D27" s="95">
        <v>0</v>
      </c>
      <c r="E27" s="51">
        <v>2544</v>
      </c>
      <c r="F27" s="51">
        <v>0</v>
      </c>
      <c r="G27" s="52">
        <v>0</v>
      </c>
      <c r="H27" s="47">
        <f t="shared" si="1"/>
        <v>0</v>
      </c>
    </row>
    <row r="28" spans="1:8" s="2" customFormat="1" ht="25.5" customHeight="1">
      <c r="A28" s="23">
        <v>1166</v>
      </c>
      <c r="B28" s="44">
        <v>2280</v>
      </c>
      <c r="C28" s="56" t="s">
        <v>41</v>
      </c>
      <c r="D28" s="101">
        <f>D29+D30</f>
        <v>2000</v>
      </c>
      <c r="E28" s="46">
        <f>E29+E30</f>
        <v>0</v>
      </c>
      <c r="F28" s="46">
        <f>F29+F30</f>
        <v>0</v>
      </c>
      <c r="G28" s="52">
        <f t="shared" si="0"/>
        <v>0</v>
      </c>
      <c r="H28" s="47">
        <v>0</v>
      </c>
    </row>
    <row r="29" spans="1:8" ht="27" customHeight="1" hidden="1">
      <c r="A29" s="24"/>
      <c r="B29" s="53">
        <v>2281</v>
      </c>
      <c r="C29" s="62" t="s">
        <v>39</v>
      </c>
      <c r="D29" s="95">
        <v>0</v>
      </c>
      <c r="E29" s="51">
        <v>0</v>
      </c>
      <c r="F29" s="51">
        <v>0</v>
      </c>
      <c r="G29" s="52" t="e">
        <f t="shared" si="0"/>
        <v>#DIV/0!</v>
      </c>
      <c r="H29" s="47" t="e">
        <f t="shared" si="1"/>
        <v>#DIV/0!</v>
      </c>
    </row>
    <row r="30" spans="1:8" ht="25.5">
      <c r="A30" s="25">
        <v>1170</v>
      </c>
      <c r="B30" s="63">
        <v>2282</v>
      </c>
      <c r="C30" s="61" t="s">
        <v>29</v>
      </c>
      <c r="D30" s="95">
        <v>2000</v>
      </c>
      <c r="E30" s="51">
        <v>0</v>
      </c>
      <c r="F30" s="50">
        <v>0</v>
      </c>
      <c r="G30" s="52">
        <f t="shared" si="0"/>
        <v>0</v>
      </c>
      <c r="H30" s="47">
        <v>0</v>
      </c>
    </row>
    <row r="31" spans="1:8" s="2" customFormat="1" ht="15" customHeight="1" hidden="1">
      <c r="A31" s="26">
        <v>1300</v>
      </c>
      <c r="B31" s="59">
        <v>2600</v>
      </c>
      <c r="C31" s="56" t="s">
        <v>30</v>
      </c>
      <c r="D31" s="101">
        <f>SUM(D32:D34)</f>
        <v>0</v>
      </c>
      <c r="E31" s="46">
        <f>SUM(E32:E34)</f>
        <v>0</v>
      </c>
      <c r="F31" s="46">
        <f>SUM(F32:F34)</f>
        <v>0</v>
      </c>
      <c r="G31" s="52" t="e">
        <f t="shared" si="0"/>
        <v>#DIV/0!</v>
      </c>
      <c r="H31" s="47" t="e">
        <f t="shared" si="1"/>
        <v>#DIV/0!</v>
      </c>
    </row>
    <row r="32" spans="1:8" ht="31.5" customHeight="1" hidden="1">
      <c r="A32" s="21">
        <v>1310</v>
      </c>
      <c r="B32" s="53">
        <v>2610</v>
      </c>
      <c r="C32" s="62" t="s">
        <v>32</v>
      </c>
      <c r="D32" s="95">
        <v>0</v>
      </c>
      <c r="E32" s="51">
        <v>0</v>
      </c>
      <c r="F32" s="51">
        <v>0</v>
      </c>
      <c r="G32" s="52" t="e">
        <f t="shared" si="0"/>
        <v>#DIV/0!</v>
      </c>
      <c r="H32" s="47" t="e">
        <f t="shared" si="1"/>
        <v>#DIV/0!</v>
      </c>
    </row>
    <row r="33" spans="1:8" ht="26.25" customHeight="1" hidden="1">
      <c r="A33" s="27">
        <v>1320</v>
      </c>
      <c r="B33" s="63">
        <v>2620</v>
      </c>
      <c r="C33" s="64" t="s">
        <v>28</v>
      </c>
      <c r="D33" s="95">
        <v>0</v>
      </c>
      <c r="E33" s="51">
        <v>0</v>
      </c>
      <c r="F33" s="51">
        <v>0</v>
      </c>
      <c r="G33" s="52" t="e">
        <f t="shared" si="0"/>
        <v>#DIV/0!</v>
      </c>
      <c r="H33" s="47" t="e">
        <f t="shared" si="1"/>
        <v>#DIV/0!</v>
      </c>
    </row>
    <row r="34" spans="1:8" ht="13.5" customHeight="1" hidden="1">
      <c r="A34" s="21">
        <v>1340</v>
      </c>
      <c r="B34" s="53"/>
      <c r="C34" s="54" t="s">
        <v>13</v>
      </c>
      <c r="D34" s="95"/>
      <c r="E34" s="51"/>
      <c r="F34" s="51"/>
      <c r="G34" s="52" t="e">
        <f t="shared" si="0"/>
        <v>#DIV/0!</v>
      </c>
      <c r="H34" s="47" t="e">
        <f t="shared" si="1"/>
        <v>#DIV/0!</v>
      </c>
    </row>
    <row r="35" spans="1:11" s="2" customFormat="1" ht="15">
      <c r="A35" s="17">
        <v>1135</v>
      </c>
      <c r="B35" s="44">
        <v>2800</v>
      </c>
      <c r="C35" s="65" t="s">
        <v>27</v>
      </c>
      <c r="D35" s="101">
        <v>23090</v>
      </c>
      <c r="E35" s="46">
        <v>2170</v>
      </c>
      <c r="F35" s="46">
        <v>1211.24</v>
      </c>
      <c r="G35" s="52">
        <f t="shared" si="0"/>
        <v>5.245734084019056</v>
      </c>
      <c r="H35" s="47">
        <f t="shared" si="1"/>
        <v>55.81751152073733</v>
      </c>
      <c r="J35" s="1"/>
      <c r="K35" s="1"/>
    </row>
    <row r="36" spans="1:11" s="2" customFormat="1" ht="14.25">
      <c r="A36" s="17">
        <v>2000</v>
      </c>
      <c r="B36" s="44">
        <v>3000</v>
      </c>
      <c r="C36" s="45" t="s">
        <v>4</v>
      </c>
      <c r="D36" s="101">
        <f>D37+D42</f>
        <v>39759021</v>
      </c>
      <c r="E36" s="46">
        <f>E37+E42</f>
        <v>48551343.08</v>
      </c>
      <c r="F36" s="46">
        <f>F37+F42</f>
        <v>28326518.96</v>
      </c>
      <c r="G36" s="52">
        <f t="shared" si="0"/>
        <v>71.24551421927617</v>
      </c>
      <c r="H36" s="47">
        <f t="shared" si="1"/>
        <v>58.34343019785314</v>
      </c>
      <c r="K36" s="71"/>
    </row>
    <row r="37" spans="1:8" ht="15">
      <c r="A37" s="21">
        <v>2100</v>
      </c>
      <c r="B37" s="53">
        <v>3100</v>
      </c>
      <c r="C37" s="54" t="s">
        <v>14</v>
      </c>
      <c r="D37" s="95">
        <f>SUM(D38:D41)</f>
        <v>29952889</v>
      </c>
      <c r="E37" s="51">
        <f>SUM(E38:E41)</f>
        <v>22308451.08</v>
      </c>
      <c r="F37" s="51">
        <f>SUM(F38:F41)</f>
        <v>12247971.569999998</v>
      </c>
      <c r="G37" s="52">
        <f t="shared" si="0"/>
        <v>40.89078542640745</v>
      </c>
      <c r="H37" s="47">
        <f t="shared" si="1"/>
        <v>54.90283268021493</v>
      </c>
    </row>
    <row r="38" spans="1:8" ht="26.25">
      <c r="A38" s="28">
        <v>2110</v>
      </c>
      <c r="B38" s="63">
        <v>3110</v>
      </c>
      <c r="C38" s="62" t="s">
        <v>54</v>
      </c>
      <c r="D38" s="95">
        <v>11019490</v>
      </c>
      <c r="E38" s="51">
        <v>5479918.08</v>
      </c>
      <c r="F38" s="51">
        <v>1673443.47</v>
      </c>
      <c r="G38" s="52">
        <f t="shared" si="0"/>
        <v>15.186215242266202</v>
      </c>
      <c r="H38" s="47">
        <f t="shared" si="1"/>
        <v>30.53774610440892</v>
      </c>
    </row>
    <row r="39" spans="1:8" ht="15">
      <c r="A39" s="21">
        <v>2120</v>
      </c>
      <c r="B39" s="53">
        <v>3120</v>
      </c>
      <c r="C39" s="54" t="s">
        <v>40</v>
      </c>
      <c r="D39" s="95">
        <v>494852</v>
      </c>
      <c r="E39" s="51">
        <v>2206819</v>
      </c>
      <c r="F39" s="51">
        <v>1312115.29</v>
      </c>
      <c r="G39" s="52">
        <f t="shared" si="0"/>
        <v>265.15307405042313</v>
      </c>
      <c r="H39" s="47">
        <f t="shared" si="1"/>
        <v>59.45731344528029</v>
      </c>
    </row>
    <row r="40" spans="1:8" ht="15">
      <c r="A40" s="21">
        <v>2130</v>
      </c>
      <c r="B40" s="53">
        <v>3130</v>
      </c>
      <c r="C40" s="54" t="s">
        <v>15</v>
      </c>
      <c r="D40" s="95">
        <v>16420699</v>
      </c>
      <c r="E40" s="51">
        <v>11099408</v>
      </c>
      <c r="F40" s="51">
        <v>7765851.89</v>
      </c>
      <c r="G40" s="52">
        <f t="shared" si="0"/>
        <v>47.29306523431189</v>
      </c>
      <c r="H40" s="47">
        <f t="shared" si="1"/>
        <v>69.96636117890252</v>
      </c>
    </row>
    <row r="41" spans="1:11" ht="16.5" customHeight="1">
      <c r="A41" s="21">
        <v>2140</v>
      </c>
      <c r="B41" s="53">
        <v>3140</v>
      </c>
      <c r="C41" s="54" t="s">
        <v>16</v>
      </c>
      <c r="D41" s="95">
        <v>2017848</v>
      </c>
      <c r="E41" s="51">
        <v>3522306</v>
      </c>
      <c r="F41" s="51">
        <v>1496560.92</v>
      </c>
      <c r="G41" s="52">
        <f t="shared" si="0"/>
        <v>74.16618694767891</v>
      </c>
      <c r="H41" s="47">
        <f t="shared" si="1"/>
        <v>42.48810069312547</v>
      </c>
      <c r="I41" s="2"/>
      <c r="J41" s="2"/>
      <c r="K41" s="2"/>
    </row>
    <row r="42" spans="1:9" s="97" customFormat="1" ht="15">
      <c r="A42" s="92">
        <v>2400</v>
      </c>
      <c r="B42" s="93">
        <v>3200</v>
      </c>
      <c r="C42" s="94" t="s">
        <v>5</v>
      </c>
      <c r="D42" s="95">
        <v>9806132</v>
      </c>
      <c r="E42" s="95">
        <v>26242892</v>
      </c>
      <c r="F42" s="95">
        <v>16078547.39</v>
      </c>
      <c r="G42" s="52">
        <f t="shared" si="0"/>
        <v>163.9642153501503</v>
      </c>
      <c r="H42" s="47">
        <f t="shared" si="1"/>
        <v>61.26819936613693</v>
      </c>
      <c r="I42" s="96"/>
    </row>
    <row r="43" spans="1:8" s="97" customFormat="1" ht="14.25">
      <c r="A43" s="98">
        <v>3000</v>
      </c>
      <c r="B43" s="99">
        <v>4000</v>
      </c>
      <c r="C43" s="100" t="s">
        <v>51</v>
      </c>
      <c r="D43" s="101">
        <f>D44+D45</f>
        <v>-44000</v>
      </c>
      <c r="E43" s="101">
        <f>E44+E45</f>
        <v>0</v>
      </c>
      <c r="F43" s="101">
        <f>F44+F45</f>
        <v>0</v>
      </c>
      <c r="G43" s="52">
        <f t="shared" si="0"/>
        <v>0</v>
      </c>
      <c r="H43" s="47">
        <v>0</v>
      </c>
    </row>
    <row r="44" spans="1:8" s="96" customFormat="1" ht="15">
      <c r="A44" s="102">
        <v>4000</v>
      </c>
      <c r="B44" s="93">
        <v>4113</v>
      </c>
      <c r="C44" s="103" t="s">
        <v>52</v>
      </c>
      <c r="D44" s="104">
        <v>0</v>
      </c>
      <c r="E44" s="104">
        <v>5000</v>
      </c>
      <c r="F44" s="104">
        <v>0</v>
      </c>
      <c r="G44" s="52">
        <v>0</v>
      </c>
      <c r="H44" s="47">
        <f t="shared" si="1"/>
        <v>0</v>
      </c>
    </row>
    <row r="45" spans="1:8" s="96" customFormat="1" ht="15.75" thickBot="1">
      <c r="A45" s="105"/>
      <c r="B45" s="106">
        <v>4123</v>
      </c>
      <c r="C45" s="107" t="s">
        <v>53</v>
      </c>
      <c r="D45" s="108">
        <v>-44000</v>
      </c>
      <c r="E45" s="109">
        <v>-5000</v>
      </c>
      <c r="F45" s="108">
        <v>0</v>
      </c>
      <c r="G45" s="52">
        <f t="shared" si="0"/>
        <v>0</v>
      </c>
      <c r="H45" s="47">
        <f t="shared" si="1"/>
        <v>0</v>
      </c>
    </row>
    <row r="46" spans="1:8" ht="15.75" customHeight="1" thickBot="1">
      <c r="A46" s="29">
        <v>900203</v>
      </c>
      <c r="B46" s="66"/>
      <c r="C46" s="67" t="s">
        <v>6</v>
      </c>
      <c r="D46" s="113">
        <f>D12+D36+D43</f>
        <v>42241883.2</v>
      </c>
      <c r="E46" s="68">
        <f>E12+E36+E43</f>
        <v>51624727.53</v>
      </c>
      <c r="F46" s="68">
        <f>F12+F36+F43</f>
        <v>29543348.37</v>
      </c>
      <c r="G46" s="69">
        <f>F46/D46*100</f>
        <v>69.93852104112631</v>
      </c>
      <c r="H46" s="70">
        <f>F46/E46*100</f>
        <v>57.22712696707573</v>
      </c>
    </row>
    <row r="47" ht="15">
      <c r="E47" s="12"/>
    </row>
    <row r="48" ht="15">
      <c r="E48" s="12"/>
    </row>
    <row r="50" spans="2:8" ht="15.75">
      <c r="B50" s="1" t="s">
        <v>89</v>
      </c>
      <c r="C50" s="80"/>
      <c r="D50" s="114"/>
      <c r="E50" s="8"/>
      <c r="F50" s="8" t="s">
        <v>90</v>
      </c>
      <c r="G50" s="87"/>
      <c r="H50" s="87"/>
    </row>
  </sheetData>
  <sheetProtection/>
  <mergeCells count="12">
    <mergeCell ref="H6:H10"/>
    <mergeCell ref="B1:H1"/>
    <mergeCell ref="A2:H2"/>
    <mergeCell ref="C3:G3"/>
    <mergeCell ref="A5:A10"/>
    <mergeCell ref="G5:H5"/>
    <mergeCell ref="C5:C10"/>
    <mergeCell ref="B5:B10"/>
    <mergeCell ref="D5:D10"/>
    <mergeCell ref="E5:E10"/>
    <mergeCell ref="F5:F10"/>
    <mergeCell ref="G6:G10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scale="65" r:id="rId1"/>
  <rowBreaks count="2" manualBreakCount="2">
    <brk id="51" max="255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Пользователь Windows</cp:lastModifiedBy>
  <cp:lastPrinted>2020-11-10T12:49:00Z</cp:lastPrinted>
  <dcterms:created xsi:type="dcterms:W3CDTF">2005-10-27T11:35:46Z</dcterms:created>
  <dcterms:modified xsi:type="dcterms:W3CDTF">2020-11-10T13:04:33Z</dcterms:modified>
  <cp:category/>
  <cp:version/>
  <cp:contentType/>
  <cp:contentStatus/>
</cp:coreProperties>
</file>